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rzetargi i dotacje\2019\ZP.271.3.2019- Przebudowa drogi Sępskie Niwy\"/>
    </mc:Choice>
  </mc:AlternateContent>
  <xr:revisionPtr revIDLastSave="0" documentId="13_ncr:1_{5CF9AB82-EABD-47DE-956C-CD3DAE740308}" xr6:coauthVersionLast="43" xr6:coauthVersionMax="43" xr10:uidLastSave="{00000000-0000-0000-0000-000000000000}"/>
  <bookViews>
    <workbookView xWindow="1530" yWindow="1110" windowWidth="33675" windowHeight="13380" xr2:uid="{00000000-000D-0000-FFFF-FFFF00000000}"/>
  </bookViews>
  <sheets>
    <sheet name="Przedmiar" sheetId="4" r:id="rId1"/>
    <sheet name="ofertowy" sheetId="2" r:id="rId2"/>
  </sheets>
  <calcPr calcId="181029"/>
</workbook>
</file>

<file path=xl/calcChain.xml><?xml version="1.0" encoding="utf-8"?>
<calcChain xmlns="http://schemas.openxmlformats.org/spreadsheetml/2006/main">
  <c r="H26" i="2" l="1"/>
  <c r="H22" i="2"/>
  <c r="H18" i="2"/>
  <c r="H15" i="2"/>
  <c r="H11" i="2"/>
  <c r="H8" i="2"/>
  <c r="H28" i="2" s="1"/>
  <c r="F22" i="2"/>
  <c r="F18" i="2"/>
  <c r="F15" i="2"/>
  <c r="F11" i="2"/>
  <c r="F26" i="4"/>
  <c r="F21" i="4"/>
  <c r="F17" i="4"/>
  <c r="F11" i="4"/>
  <c r="F13" i="4"/>
  <c r="H29" i="2" l="1"/>
  <c r="H30" i="2" s="1"/>
</calcChain>
</file>

<file path=xl/sharedStrings.xml><?xml version="1.0" encoding="utf-8"?>
<sst xmlns="http://schemas.openxmlformats.org/spreadsheetml/2006/main" count="136" uniqueCount="78">
  <si>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</si>
  <si>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</si>
  <si>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</si>
  <si>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</si>
  <si>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</si>
  <si>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</si>
  <si>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</si>
  <si>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</si>
  <si>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</si>
  <si>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</si>
  <si>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</si>
  <si>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>I.ROBOTY PRZYGOTOWAWCZE</t>
  </si>
  <si>
    <t>1.</t>
  </si>
  <si>
    <r>
      <t>m</t>
    </r>
    <r>
      <rPr>
        <vertAlign val="superscript"/>
        <sz val="10"/>
        <rFont val="Arial"/>
        <family val="2"/>
        <charset val="238"/>
      </rPr>
      <t>2</t>
    </r>
  </si>
  <si>
    <t>000-9</t>
  </si>
  <si>
    <t>2.</t>
  </si>
  <si>
    <t xml:space="preserve">II.PODBUDOWA DROGI </t>
  </si>
  <si>
    <t>3.</t>
  </si>
  <si>
    <t>4.</t>
  </si>
  <si>
    <t>5.</t>
  </si>
  <si>
    <t>6.</t>
  </si>
  <si>
    <t>Wykonanie nawierzchni z betonu asfaltowego</t>
  </si>
  <si>
    <t>D-05.03.05.01</t>
  </si>
  <si>
    <t>dla ruchu KR1 - warstwa wiążąca z betonu asfa-</t>
  </si>
  <si>
    <t>D-05.03.05.06</t>
  </si>
  <si>
    <t>dla ruchu KR 1 - warstwa ścieralna z betonu asfa-</t>
  </si>
  <si>
    <t xml:space="preserve">Wykonanie poboczy z kruszywa kamiennego </t>
  </si>
  <si>
    <t>D-05.02.01.01</t>
  </si>
  <si>
    <t xml:space="preserve">    RAZEM WARTOŚĆ ROBÓT</t>
  </si>
  <si>
    <t xml:space="preserve">    PODATEK VAT ( 23%)</t>
  </si>
  <si>
    <t xml:space="preserve">    RAZEM WARTOŚĆ BRUTTO</t>
  </si>
  <si>
    <t xml:space="preserve">I. ROBOTY PRZYGOTOWAWCZE </t>
  </si>
  <si>
    <t xml:space="preserve">II. PODBUDOWA DROGI </t>
  </si>
  <si>
    <t xml:space="preserve">III. NAWIERZCHNIA DROGI </t>
  </si>
  <si>
    <t>Wykonanie nawierzchni z bet. asfaltowego dla ruchu KR1 -</t>
  </si>
  <si>
    <t>IV. UTWARDZONE POBOCZA</t>
  </si>
  <si>
    <t>Wykonanie nawierzchni z betonu asfaltowego dla ruchu KR1-</t>
  </si>
  <si>
    <t xml:space="preserve">Wykonanie poboczy z kruszywa kamiennego stabilizowanego </t>
  </si>
  <si>
    <t>STWiORB</t>
  </si>
  <si>
    <t>Odtworzenie geodezyjne pasa drogowego drogi</t>
  </si>
  <si>
    <t>km</t>
  </si>
  <si>
    <t>D-01.01.01.03</t>
  </si>
  <si>
    <t>stabilizowanego mechanicznie o grubości 10 cm</t>
  </si>
  <si>
    <t>mieszanka optymalna  0/31,5 mm)</t>
  </si>
  <si>
    <r>
      <t>mechanicz. o grub. 10 cm (mieszanka niezwiązana C</t>
    </r>
    <r>
      <rPr>
        <sz val="7"/>
        <rFont val="Arial"/>
        <family val="2"/>
        <charset val="238"/>
      </rPr>
      <t>50/30</t>
    </r>
    <r>
      <rPr>
        <sz val="9"/>
        <rFont val="Arial"/>
        <family val="2"/>
        <charset val="238"/>
      </rPr>
      <t xml:space="preserve"> -</t>
    </r>
  </si>
  <si>
    <r>
      <t>(mieszanka niezwiązana C</t>
    </r>
    <r>
      <rPr>
        <sz val="7"/>
        <rFont val="Arial"/>
        <family val="2"/>
        <charset val="238"/>
      </rPr>
      <t>50/30</t>
    </r>
    <r>
      <rPr>
        <sz val="9"/>
        <rFont val="Arial"/>
        <family val="2"/>
        <charset val="238"/>
      </rPr>
      <t xml:space="preserve"> -  0/31,5 mm)</t>
    </r>
  </si>
  <si>
    <t>Wyrównanie podbudowy kruszywem łamanym stabilizowanym</t>
  </si>
  <si>
    <t>D-04.08.03.01</t>
  </si>
  <si>
    <r>
      <t>m</t>
    </r>
    <r>
      <rPr>
        <vertAlign val="superscript"/>
        <sz val="10"/>
        <rFont val="Arial"/>
        <family val="2"/>
        <charset val="238"/>
      </rPr>
      <t>3</t>
    </r>
  </si>
  <si>
    <t>Wyrównanie podbudowy kruszywem łamanym</t>
  </si>
  <si>
    <t>stabilizowanym mechanicznie, grubość po za-</t>
  </si>
  <si>
    <t xml:space="preserve">Inwentaryzacja geodezyjna powykonawcza w </t>
  </si>
  <si>
    <t>V. INNE ROBOTY</t>
  </si>
  <si>
    <t xml:space="preserve">V. INNE ROBOTY </t>
  </si>
  <si>
    <r>
      <t>(mieszanka niezwiązana C</t>
    </r>
    <r>
      <rPr>
        <sz val="8"/>
        <rFont val="Arial"/>
        <family val="2"/>
        <charset val="238"/>
      </rPr>
      <t>50/30</t>
    </r>
    <r>
      <rPr>
        <sz val="10"/>
        <rFont val="Arial"/>
        <family val="2"/>
        <charset val="238"/>
      </rPr>
      <t xml:space="preserve"> - KŁSM 0/31,5 mm)</t>
    </r>
  </si>
  <si>
    <t>warstwa ścieralna z betonu asfaltowego (AC 8S ) o  grub. 4 cm</t>
  </si>
  <si>
    <t xml:space="preserve">ltowego o grubości 4cm  - beton asfaltowy AC 8S </t>
  </si>
  <si>
    <t>D-04.08.04.11</t>
  </si>
  <si>
    <t>D-05.03.05.12</t>
  </si>
  <si>
    <t>D-05.03.05.21</t>
  </si>
  <si>
    <t>D-05.02.01.11</t>
  </si>
  <si>
    <t xml:space="preserve">mechanicznie, grubość po zagęszczeniu średnia 15 cm </t>
  </si>
  <si>
    <t>warstwa wiążąca z betonu asfaltowego (AC 11W) o grub. 3 cm</t>
  </si>
  <si>
    <t>Inwentaryzacja geodezyjna powykonawcza w msc. Fałków</t>
  </si>
  <si>
    <t>ul. Podchojny w Fałkowie</t>
  </si>
  <si>
    <t xml:space="preserve">ltowego o grubości 3 cm (AC 11W) </t>
  </si>
  <si>
    <t>gęszczeniu średnia 15 cm (KŁSM 0/31,5 mm)</t>
  </si>
  <si>
    <t>Odtworzenie geodezyjne pasa drogowego drogi wewnętrznej</t>
  </si>
  <si>
    <t>na działce nr 172 Sępskie Niwy - Sęp</t>
  </si>
  <si>
    <t>od km 0+000 do km 0+883,50</t>
  </si>
  <si>
    <t>3,80m*883,50 m*0,15m+(5m*5m-3,14*5m*5m/4)*2*0,15m</t>
  </si>
  <si>
    <t>883,50m*3,70m+(5m*5m-3,14*5m*5m/4)*2</t>
  </si>
  <si>
    <t>883,50m*3,54m+(5m*5m-3,14*5m*5m/4)*2</t>
  </si>
  <si>
    <t>883,5 m*0,50 m*2</t>
  </si>
  <si>
    <t>Sęp od km 0+000 do km 0+883,50  w Gminie Fałków"</t>
  </si>
  <si>
    <t>Wzór kosztorysu ofertowego w dodatkowej zakładce</t>
  </si>
  <si>
    <r>
      <t>PRZEDMIAR ROBÓT DO PRZEDSIĘWZIĘCIA :</t>
    </r>
    <r>
      <rPr>
        <b/>
        <sz val="9"/>
        <rFont val="Arial CE"/>
        <family val="2"/>
        <charset val="238"/>
      </rPr>
      <t>„Przebudowa drogi wewnętrznej Sępskie Niwy -</t>
    </r>
  </si>
  <si>
    <r>
      <t xml:space="preserve">KOSZTORYS OFERTOWY : </t>
    </r>
    <r>
      <rPr>
        <b/>
        <sz val="9"/>
        <rFont val="Arial CE"/>
        <family val="2"/>
        <charset val="238"/>
      </rPr>
      <t xml:space="preserve"> „Przebudowa drogi wewnętrznej  Sępskie Niwy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</si>
</sst>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.5"/>
      <name val="Arial"/>
      <family val="2"/>
      <charset val="238"/>
    </font>
    <font>
      <b/>
      <i/>
      <sz val="9"/>
      <name val="Arial CE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2" borderId="6" xfId="0" applyFont="1" applyFill="1" applyBorder="1"/>
    <xf numFmtId="0" fontId="5" fillId="2" borderId="7" xfId="0" applyNumberFormat="1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5" fillId="2" borderId="10" xfId="0" applyFont="1" applyFill="1" applyBorder="1"/>
    <xf numFmtId="2" fontId="5" fillId="2" borderId="8" xfId="0" applyNumberFormat="1" applyFont="1" applyFill="1" applyBorder="1"/>
    <xf numFmtId="0" fontId="4" fillId="0" borderId="1" xfId="0" applyFont="1" applyBorder="1"/>
    <xf numFmtId="0" fontId="7" fillId="0" borderId="0" xfId="0" applyNumberFormat="1" applyFont="1" applyBorder="1"/>
    <xf numFmtId="0" fontId="7" fillId="0" borderId="1" xfId="0" applyFont="1" applyBorder="1"/>
    <xf numFmtId="0" fontId="4" fillId="3" borderId="11" xfId="0" applyFont="1" applyFill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1" xfId="0" applyNumberFormat="1" applyFont="1" applyBorder="1"/>
    <xf numFmtId="0" fontId="4" fillId="0" borderId="13" xfId="0" applyFont="1" applyBorder="1"/>
    <xf numFmtId="0" fontId="9" fillId="0" borderId="0" xfId="0" applyNumberFormat="1" applyFont="1" applyBorder="1"/>
    <xf numFmtId="0" fontId="7" fillId="0" borderId="13" xfId="0" applyFont="1" applyBorder="1"/>
    <xf numFmtId="0" fontId="4" fillId="0" borderId="12" xfId="0" applyFont="1" applyBorder="1"/>
    <xf numFmtId="2" fontId="4" fillId="0" borderId="13" xfId="0" applyNumberFormat="1" applyFont="1" applyBorder="1"/>
    <xf numFmtId="0" fontId="4" fillId="0" borderId="17" xfId="0" applyFont="1" applyBorder="1"/>
    <xf numFmtId="0" fontId="7" fillId="0" borderId="17" xfId="0" applyFont="1" applyBorder="1"/>
    <xf numFmtId="0" fontId="4" fillId="0" borderId="20" xfId="0" applyFont="1" applyBorder="1"/>
    <xf numFmtId="2" fontId="4" fillId="0" borderId="17" xfId="0" applyNumberFormat="1" applyFont="1" applyBorder="1"/>
    <xf numFmtId="0" fontId="4" fillId="3" borderId="14" xfId="0" applyFont="1" applyFill="1" applyBorder="1"/>
    <xf numFmtId="0" fontId="4" fillId="3" borderId="15" xfId="0" applyFont="1" applyFill="1" applyBorder="1"/>
    <xf numFmtId="2" fontId="4" fillId="0" borderId="23" xfId="0" applyNumberFormat="1" applyFont="1" applyBorder="1"/>
    <xf numFmtId="0" fontId="4" fillId="0" borderId="0" xfId="0" applyFont="1" applyBorder="1"/>
    <xf numFmtId="0" fontId="6" fillId="2" borderId="24" xfId="0" applyFont="1" applyFill="1" applyBorder="1"/>
    <xf numFmtId="0" fontId="11" fillId="2" borderId="9" xfId="0" applyFont="1" applyFill="1" applyBorder="1"/>
    <xf numFmtId="2" fontId="12" fillId="2" borderId="8" xfId="0" applyNumberFormat="1" applyFont="1" applyFill="1" applyBorder="1"/>
    <xf numFmtId="0" fontId="9" fillId="0" borderId="15" xfId="0" applyNumberFormat="1" applyFont="1" applyBorder="1"/>
    <xf numFmtId="0" fontId="7" fillId="0" borderId="22" xfId="0" applyNumberFormat="1" applyFont="1" applyBorder="1"/>
    <xf numFmtId="0" fontId="13" fillId="0" borderId="13" xfId="0" applyFont="1" applyBorder="1"/>
    <xf numFmtId="0" fontId="14" fillId="0" borderId="13" xfId="0" applyFont="1" applyBorder="1"/>
    <xf numFmtId="0" fontId="10" fillId="0" borderId="0" xfId="0" applyFont="1" applyFill="1" applyBorder="1"/>
    <xf numFmtId="0" fontId="4" fillId="0" borderId="16" xfId="0" applyFont="1" applyBorder="1"/>
    <xf numFmtId="2" fontId="15" fillId="0" borderId="13" xfId="0" applyNumberFormat="1" applyFont="1" applyBorder="1"/>
    <xf numFmtId="0" fontId="11" fillId="2" borderId="7" xfId="0" applyFont="1" applyFill="1" applyBorder="1"/>
    <xf numFmtId="0" fontId="11" fillId="2" borderId="10" xfId="0" applyFont="1" applyFill="1" applyBorder="1"/>
    <xf numFmtId="2" fontId="11" fillId="2" borderId="8" xfId="0" applyNumberFormat="1" applyFont="1" applyFill="1" applyBorder="1"/>
    <xf numFmtId="0" fontId="17" fillId="0" borderId="1" xfId="0" applyFont="1" applyBorder="1"/>
    <xf numFmtId="0" fontId="9" fillId="0" borderId="15" xfId="0" applyFont="1" applyBorder="1"/>
    <xf numFmtId="0" fontId="17" fillId="0" borderId="13" xfId="0" applyFont="1" applyBorder="1"/>
    <xf numFmtId="0" fontId="14" fillId="0" borderId="0" xfId="0" applyFont="1" applyBorder="1"/>
    <xf numFmtId="2" fontId="18" fillId="0" borderId="13" xfId="0" applyNumberFormat="1" applyFont="1" applyBorder="1"/>
    <xf numFmtId="0" fontId="7" fillId="0" borderId="4" xfId="0" applyFont="1" applyBorder="1"/>
    <xf numFmtId="0" fontId="15" fillId="0" borderId="6" xfId="0" applyFont="1" applyBorder="1"/>
    <xf numFmtId="0" fontId="0" fillId="0" borderId="7" xfId="0" applyNumberFormat="1" applyBorder="1"/>
    <xf numFmtId="0" fontId="0" fillId="0" borderId="7" xfId="0" applyBorder="1"/>
    <xf numFmtId="0" fontId="0" fillId="0" borderId="26" xfId="0" applyBorder="1"/>
    <xf numFmtId="0" fontId="15" fillId="0" borderId="27" xfId="0" applyFont="1" applyBorder="1"/>
    <xf numFmtId="0" fontId="0" fillId="0" borderId="26" xfId="0" applyNumberFormat="1" applyBorder="1"/>
    <xf numFmtId="0" fontId="4" fillId="0" borderId="4" xfId="0" applyFont="1" applyBorder="1"/>
    <xf numFmtId="0" fontId="11" fillId="2" borderId="4" xfId="0" applyFont="1" applyFill="1" applyBorder="1"/>
    <xf numFmtId="0" fontId="11" fillId="2" borderId="26" xfId="0" applyNumberFormat="1" applyFont="1" applyFill="1" applyBorder="1"/>
    <xf numFmtId="0" fontId="15" fillId="2" borderId="29" xfId="0" applyFont="1" applyFill="1" applyBorder="1"/>
    <xf numFmtId="0" fontId="11" fillId="2" borderId="7" xfId="0" applyNumberFormat="1" applyFont="1" applyFill="1" applyBorder="1"/>
    <xf numFmtId="0" fontId="11" fillId="2" borderId="8" xfId="0" applyFont="1" applyFill="1" applyBorder="1"/>
    <xf numFmtId="0" fontId="15" fillId="2" borderId="24" xfId="0" applyFont="1" applyFill="1" applyBorder="1"/>
    <xf numFmtId="0" fontId="11" fillId="2" borderId="1" xfId="0" applyFont="1" applyFill="1" applyBorder="1"/>
    <xf numFmtId="0" fontId="12" fillId="2" borderId="9" xfId="0" applyFont="1" applyFill="1" applyBorder="1"/>
    <xf numFmtId="0" fontId="0" fillId="0" borderId="13" xfId="0" applyBorder="1"/>
    <xf numFmtId="0" fontId="10" fillId="0" borderId="30" xfId="0" applyFont="1" applyBorder="1"/>
    <xf numFmtId="0" fontId="10" fillId="0" borderId="15" xfId="0" applyFont="1" applyFill="1" applyBorder="1"/>
    <xf numFmtId="0" fontId="3" fillId="0" borderId="0" xfId="0" applyFont="1" applyAlignment="1">
      <alignment horizontal="center"/>
    </xf>
    <xf numFmtId="0" fontId="7" fillId="2" borderId="8" xfId="0" applyNumberFormat="1" applyFont="1" applyFill="1" applyBorder="1"/>
    <xf numFmtId="0" fontId="6" fillId="2" borderId="29" xfId="0" applyFont="1" applyFill="1" applyBorder="1"/>
    <xf numFmtId="0" fontId="16" fillId="0" borderId="13" xfId="0" applyFont="1" applyBorder="1"/>
    <xf numFmtId="0" fontId="4" fillId="0" borderId="30" xfId="0" applyFont="1" applyFill="1" applyBorder="1"/>
    <xf numFmtId="0" fontId="19" fillId="0" borderId="13" xfId="0" applyFont="1" applyBorder="1"/>
    <xf numFmtId="0" fontId="14" fillId="0" borderId="12" xfId="0" applyFont="1" applyBorder="1"/>
    <xf numFmtId="0" fontId="9" fillId="0" borderId="22" xfId="0" applyNumberFormat="1" applyFont="1" applyBorder="1"/>
    <xf numFmtId="2" fontId="4" fillId="0" borderId="22" xfId="0" applyNumberFormat="1" applyFont="1" applyBorder="1"/>
    <xf numFmtId="0" fontId="4" fillId="3" borderId="18" xfId="0" applyFont="1" applyFill="1" applyBorder="1"/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4" fillId="0" borderId="19" xfId="0" applyFont="1" applyFill="1" applyBorder="1"/>
    <xf numFmtId="0" fontId="22" fillId="0" borderId="0" xfId="0" applyFont="1" applyBorder="1"/>
    <xf numFmtId="0" fontId="23" fillId="2" borderId="31" xfId="0" applyFont="1" applyFill="1" applyBorder="1"/>
    <xf numFmtId="0" fontId="22" fillId="0" borderId="22" xfId="0" applyFont="1" applyBorder="1"/>
    <xf numFmtId="0" fontId="5" fillId="2" borderId="24" xfId="0" applyFont="1" applyFill="1" applyBorder="1"/>
    <xf numFmtId="0" fontId="6" fillId="2" borderId="8" xfId="0" applyFont="1" applyFill="1" applyBorder="1"/>
    <xf numFmtId="2" fontId="6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4" fillId="0" borderId="32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2" fontId="4" fillId="0" borderId="12" xfId="0" applyNumberFormat="1" applyFont="1" applyBorder="1"/>
    <xf numFmtId="2" fontId="4" fillId="0" borderId="20" xfId="0" applyNumberFormat="1" applyFont="1" applyBorder="1"/>
    <xf numFmtId="0" fontId="3" fillId="0" borderId="0" xfId="0" applyFont="1" applyAlignment="1">
      <alignment horizontal="center"/>
    </xf>
    <xf numFmtId="0" fontId="9" fillId="0" borderId="0" xfId="0" applyFont="1" applyBorder="1"/>
    <xf numFmtId="0" fontId="10" fillId="3" borderId="15" xfId="0" applyFont="1" applyFill="1" applyBorder="1"/>
    <xf numFmtId="0" fontId="10" fillId="0" borderId="0" xfId="0" applyNumberFormat="1" applyFont="1" applyBorder="1"/>
    <xf numFmtId="0" fontId="4" fillId="0" borderId="34" xfId="0" applyFont="1" applyBorder="1"/>
    <xf numFmtId="0" fontId="9" fillId="0" borderId="0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4" fillId="3" borderId="33" xfId="0" applyFont="1" applyFill="1" applyBorder="1"/>
    <xf numFmtId="0" fontId="4" fillId="0" borderId="25" xfId="0" applyFont="1" applyBorder="1" applyAlignment="1">
      <alignment horizontal="center"/>
    </xf>
    <xf numFmtId="2" fontId="4" fillId="0" borderId="4" xfId="0" applyNumberFormat="1" applyFont="1" applyBorder="1"/>
    <xf numFmtId="0" fontId="13" fillId="0" borderId="17" xfId="0" applyFont="1" applyBorder="1"/>
    <xf numFmtId="164" fontId="4" fillId="0" borderId="34" xfId="0" applyNumberFormat="1" applyFont="1" applyBorder="1"/>
    <xf numFmtId="0" fontId="10" fillId="3" borderId="14" xfId="0" applyFont="1" applyFill="1" applyBorder="1"/>
    <xf numFmtId="0" fontId="3" fillId="0" borderId="0" xfId="0" applyFont="1" applyAlignment="1">
      <alignment horizontal="center"/>
    </xf>
    <xf numFmtId="164" fontId="4" fillId="0" borderId="1" xfId="0" applyNumberFormat="1" applyFont="1" applyBorder="1"/>
    <xf numFmtId="0" fontId="4" fillId="0" borderId="21" xfId="0" applyFont="1" applyBorder="1"/>
    <xf numFmtId="4" fontId="4" fillId="0" borderId="1" xfId="0" applyNumberFormat="1" applyFont="1" applyBorder="1"/>
    <xf numFmtId="4" fontId="4" fillId="0" borderId="13" xfId="0" applyNumberFormat="1" applyFont="1" applyBorder="1"/>
    <xf numFmtId="4" fontId="18" fillId="0" borderId="13" xfId="0" applyNumberFormat="1" applyFont="1" applyBorder="1"/>
    <xf numFmtId="4" fontId="20" fillId="0" borderId="8" xfId="0" applyNumberFormat="1" applyFont="1" applyBorder="1"/>
    <xf numFmtId="4" fontId="20" fillId="0" borderId="4" xfId="0" applyNumberFormat="1" applyFont="1" applyBorder="1"/>
    <xf numFmtId="0" fontId="10" fillId="0" borderId="19" xfId="0" applyFont="1" applyFill="1" applyBorder="1"/>
    <xf numFmtId="0" fontId="4" fillId="0" borderId="22" xfId="0" applyFont="1" applyBorder="1"/>
    <xf numFmtId="0" fontId="14" fillId="0" borderId="34" xfId="0" applyFont="1" applyBorder="1"/>
    <xf numFmtId="165" fontId="4" fillId="0" borderId="13" xfId="0" applyNumberFormat="1" applyFont="1" applyBorder="1"/>
    <xf numFmtId="165" fontId="4" fillId="0" borderId="23" xfId="0" applyNumberFormat="1" applyFont="1" applyBorder="1"/>
    <xf numFmtId="165" fontId="4" fillId="0" borderId="12" xfId="0" applyNumberFormat="1" applyFont="1" applyBorder="1"/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Layout" workbookViewId="0">
      <selection activeCell="A2" sqref="A2:F2"/>
    </sheetView>
  </sheetViews>
  <sheetFormatPr defaultRowHeight="15" x14ac:dyDescent="0.25"/>
  <cols>
    <col min="1" max="1" width="3.5703125" customWidth="1"/>
    <col min="2" max="2" width="9.140625" customWidth="1"/>
    <col min="3" max="3" width="6.5703125" customWidth="1"/>
    <col min="4" max="4" width="48.85546875" customWidth="1"/>
    <col min="5" max="5" width="8.85546875" customWidth="1"/>
    <col min="6" max="6" width="9.85546875" customWidth="1"/>
  </cols>
  <sheetData>
    <row r="1" spans="1:8" x14ac:dyDescent="0.25">
      <c r="A1" s="127" t="s">
        <v>76</v>
      </c>
      <c r="B1" s="127"/>
      <c r="C1" s="127"/>
      <c r="D1" s="127"/>
      <c r="E1" s="127"/>
      <c r="F1" s="127"/>
    </row>
    <row r="2" spans="1:8" x14ac:dyDescent="0.25">
      <c r="A2" s="128" t="s">
        <v>74</v>
      </c>
      <c r="B2" s="128"/>
      <c r="C2" s="128"/>
      <c r="D2" s="128"/>
      <c r="E2" s="128"/>
      <c r="F2" s="128"/>
      <c r="G2" s="65"/>
      <c r="H2" s="65"/>
    </row>
    <row r="3" spans="1:8" ht="15.75" thickBot="1" x14ac:dyDescent="0.3">
      <c r="A3" s="100"/>
      <c r="B3" s="100"/>
      <c r="C3" s="100"/>
      <c r="D3" s="100"/>
      <c r="E3" s="100"/>
      <c r="F3" s="100"/>
      <c r="G3" s="100"/>
      <c r="H3" s="100"/>
    </row>
    <row r="4" spans="1:8" x14ac:dyDescent="0.25">
      <c r="A4" s="77" t="s">
        <v>0</v>
      </c>
      <c r="B4" s="78" t="s">
        <v>1</v>
      </c>
      <c r="C4" s="77" t="s">
        <v>2</v>
      </c>
      <c r="D4" s="79" t="s">
        <v>3</v>
      </c>
      <c r="E4" s="80" t="s">
        <v>4</v>
      </c>
      <c r="F4" s="77" t="s">
        <v>5</v>
      </c>
    </row>
    <row r="5" spans="1:8" ht="15.75" thickBot="1" x14ac:dyDescent="0.3">
      <c r="A5" s="81"/>
      <c r="B5" s="82" t="s">
        <v>38</v>
      </c>
      <c r="C5" s="81" t="s">
        <v>8</v>
      </c>
      <c r="D5" s="83"/>
      <c r="E5" s="84" t="s">
        <v>9</v>
      </c>
      <c r="F5" s="81"/>
    </row>
    <row r="6" spans="1:8" ht="15.75" thickBot="1" x14ac:dyDescent="0.3">
      <c r="A6" s="1"/>
      <c r="B6" s="2"/>
      <c r="C6" s="3"/>
      <c r="D6" s="28" t="s">
        <v>31</v>
      </c>
      <c r="E6" s="6"/>
      <c r="F6" s="3"/>
    </row>
    <row r="7" spans="1:8" x14ac:dyDescent="0.25">
      <c r="A7" s="8" t="s">
        <v>12</v>
      </c>
      <c r="B7" s="85" t="s">
        <v>38</v>
      </c>
      <c r="C7" s="10">
        <v>45230</v>
      </c>
      <c r="D7" s="11" t="s">
        <v>67</v>
      </c>
      <c r="E7" s="96" t="s">
        <v>40</v>
      </c>
      <c r="F7" s="114">
        <v>0.88349999999999995</v>
      </c>
    </row>
    <row r="8" spans="1:8" x14ac:dyDescent="0.25">
      <c r="A8" s="15"/>
      <c r="B8" s="105" t="s">
        <v>41</v>
      </c>
      <c r="C8" s="17"/>
      <c r="D8" s="24" t="s">
        <v>68</v>
      </c>
      <c r="E8" s="75"/>
      <c r="F8" s="19"/>
    </row>
    <row r="9" spans="1:8" ht="15.75" thickBot="1" x14ac:dyDescent="0.3">
      <c r="A9" s="20"/>
      <c r="B9" s="97"/>
      <c r="C9" s="21" t="s">
        <v>14</v>
      </c>
      <c r="D9" s="74" t="s">
        <v>69</v>
      </c>
      <c r="E9" s="76"/>
      <c r="F9" s="23"/>
    </row>
    <row r="10" spans="1:8" ht="15.75" thickBot="1" x14ac:dyDescent="0.3">
      <c r="A10" s="54"/>
      <c r="B10" s="55"/>
      <c r="C10" s="54"/>
      <c r="D10" s="56" t="s">
        <v>32</v>
      </c>
      <c r="E10" s="38"/>
      <c r="F10" s="58"/>
    </row>
    <row r="11" spans="1:8" x14ac:dyDescent="0.25">
      <c r="A11" s="15" t="s">
        <v>15</v>
      </c>
      <c r="B11" s="85" t="s">
        <v>38</v>
      </c>
      <c r="C11" s="17">
        <v>45230</v>
      </c>
      <c r="D11" s="25" t="s">
        <v>46</v>
      </c>
      <c r="E11" s="75" t="s">
        <v>48</v>
      </c>
      <c r="F11" s="19">
        <f>3.8*883.5*0.15+(5*5-3.14*5*5/4)*2*0.15</f>
        <v>505.20749999999992</v>
      </c>
    </row>
    <row r="12" spans="1:8" x14ac:dyDescent="0.25">
      <c r="A12" s="15"/>
      <c r="B12" s="16" t="s">
        <v>47</v>
      </c>
      <c r="C12" s="17" t="s">
        <v>14</v>
      </c>
      <c r="D12" s="25" t="s">
        <v>61</v>
      </c>
      <c r="E12" s="75"/>
      <c r="F12" s="19"/>
    </row>
    <row r="13" spans="1:8" x14ac:dyDescent="0.25">
      <c r="A13" s="15"/>
      <c r="B13" s="103"/>
      <c r="C13" s="17"/>
      <c r="D13" s="25" t="s">
        <v>54</v>
      </c>
      <c r="E13" s="75"/>
      <c r="F13" s="19">
        <f>3.8*883.5+(5*5-3.14*5*5/4)*2</f>
        <v>3368.0499999999997</v>
      </c>
    </row>
    <row r="14" spans="1:8" x14ac:dyDescent="0.25">
      <c r="A14" s="15"/>
      <c r="B14" s="103"/>
      <c r="C14" s="17"/>
      <c r="D14" s="102" t="s">
        <v>69</v>
      </c>
      <c r="E14" s="12"/>
      <c r="F14" s="19"/>
    </row>
    <row r="15" spans="1:8" ht="15.75" thickBot="1" x14ac:dyDescent="0.3">
      <c r="A15" s="15"/>
      <c r="B15" s="103"/>
      <c r="C15" s="17"/>
      <c r="D15" s="102" t="s">
        <v>70</v>
      </c>
      <c r="E15" s="12"/>
      <c r="F15" s="19"/>
    </row>
    <row r="16" spans="1:8" ht="15.75" thickBot="1" x14ac:dyDescent="0.3">
      <c r="A16" s="58"/>
      <c r="B16" s="57"/>
      <c r="C16" s="58"/>
      <c r="D16" s="59" t="s">
        <v>33</v>
      </c>
      <c r="E16" s="39"/>
      <c r="F16" s="60"/>
    </row>
    <row r="17" spans="1:6" x14ac:dyDescent="0.25">
      <c r="A17" s="15" t="s">
        <v>17</v>
      </c>
      <c r="B17" s="85" t="s">
        <v>38</v>
      </c>
      <c r="C17" s="10">
        <v>45233</v>
      </c>
      <c r="D17" s="69" t="s">
        <v>36</v>
      </c>
      <c r="E17" s="12" t="s">
        <v>13</v>
      </c>
      <c r="F17" s="14">
        <f>3.7*883.5+(5*5-3.14*5*5/4)*2</f>
        <v>3279.7000000000003</v>
      </c>
    </row>
    <row r="18" spans="1:6" x14ac:dyDescent="0.25">
      <c r="A18" s="15"/>
      <c r="B18" s="31" t="s">
        <v>22</v>
      </c>
      <c r="C18" s="17" t="s">
        <v>14</v>
      </c>
      <c r="D18" s="64" t="s">
        <v>62</v>
      </c>
      <c r="E18" s="27"/>
      <c r="F18" s="15"/>
    </row>
    <row r="19" spans="1:6" x14ac:dyDescent="0.25">
      <c r="A19" s="15"/>
      <c r="B19" s="16"/>
      <c r="C19" s="17"/>
      <c r="D19" s="102" t="s">
        <v>69</v>
      </c>
      <c r="E19" s="27"/>
      <c r="F19" s="15"/>
    </row>
    <row r="20" spans="1:6" x14ac:dyDescent="0.25">
      <c r="A20" s="20"/>
      <c r="B20" s="72"/>
      <c r="C20" s="21"/>
      <c r="D20" s="121" t="s">
        <v>71</v>
      </c>
      <c r="E20" s="122"/>
      <c r="F20" s="20"/>
    </row>
    <row r="21" spans="1:6" x14ac:dyDescent="0.25">
      <c r="A21" s="15" t="s">
        <v>18</v>
      </c>
      <c r="B21" s="85" t="s">
        <v>38</v>
      </c>
      <c r="C21" s="33">
        <v>45233</v>
      </c>
      <c r="D21" s="64" t="s">
        <v>34</v>
      </c>
      <c r="E21" s="12" t="s">
        <v>13</v>
      </c>
      <c r="F21" s="19">
        <f>883.5*3.54+(5*5-3.14*5*5/4)*2</f>
        <v>3138.34</v>
      </c>
    </row>
    <row r="22" spans="1:6" x14ac:dyDescent="0.25">
      <c r="A22" s="34"/>
      <c r="B22" s="31" t="s">
        <v>24</v>
      </c>
      <c r="C22" s="33" t="s">
        <v>14</v>
      </c>
      <c r="D22" s="35" t="s">
        <v>55</v>
      </c>
      <c r="E22" s="36"/>
      <c r="F22" s="15"/>
    </row>
    <row r="23" spans="1:6" x14ac:dyDescent="0.25">
      <c r="A23" s="34"/>
      <c r="B23" s="16"/>
      <c r="C23" s="33"/>
      <c r="D23" s="102" t="s">
        <v>69</v>
      </c>
      <c r="E23" s="36"/>
      <c r="F23" s="15"/>
    </row>
    <row r="24" spans="1:6" ht="15.75" thickBot="1" x14ac:dyDescent="0.3">
      <c r="A24" s="34"/>
      <c r="B24" s="16"/>
      <c r="C24" s="33"/>
      <c r="D24" s="64" t="s">
        <v>72</v>
      </c>
      <c r="E24" s="36"/>
      <c r="F24" s="15"/>
    </row>
    <row r="25" spans="1:6" ht="15.75" thickBot="1" x14ac:dyDescent="0.3">
      <c r="A25" s="58"/>
      <c r="B25" s="57"/>
      <c r="C25" s="58"/>
      <c r="D25" s="59" t="s">
        <v>35</v>
      </c>
      <c r="E25" s="39"/>
      <c r="F25" s="58"/>
    </row>
    <row r="26" spans="1:6" x14ac:dyDescent="0.25">
      <c r="A26" s="8" t="s">
        <v>19</v>
      </c>
      <c r="B26" s="85" t="s">
        <v>38</v>
      </c>
      <c r="C26" s="41">
        <v>45233</v>
      </c>
      <c r="D26" s="63" t="s">
        <v>37</v>
      </c>
      <c r="E26" s="12" t="s">
        <v>13</v>
      </c>
      <c r="F26" s="14">
        <f>883.5*0.5*2</f>
        <v>883.5</v>
      </c>
    </row>
    <row r="27" spans="1:6" x14ac:dyDescent="0.25">
      <c r="A27" s="34"/>
      <c r="B27" s="42" t="s">
        <v>27</v>
      </c>
      <c r="C27" s="43" t="s">
        <v>14</v>
      </c>
      <c r="D27" s="64" t="s">
        <v>44</v>
      </c>
      <c r="E27" s="36"/>
      <c r="F27" s="34"/>
    </row>
    <row r="28" spans="1:6" x14ac:dyDescent="0.25">
      <c r="A28" s="34"/>
      <c r="B28" s="101"/>
      <c r="C28" s="43"/>
      <c r="D28" s="64" t="s">
        <v>43</v>
      </c>
      <c r="E28" s="27"/>
      <c r="F28" s="34"/>
    </row>
    <row r="29" spans="1:6" x14ac:dyDescent="0.25">
      <c r="A29" s="34"/>
      <c r="B29" s="101"/>
      <c r="C29" s="43"/>
      <c r="D29" s="102" t="s">
        <v>69</v>
      </c>
      <c r="E29" s="27"/>
      <c r="F29" s="34"/>
    </row>
    <row r="30" spans="1:6" ht="15.75" thickBot="1" x14ac:dyDescent="0.3">
      <c r="A30" s="34"/>
      <c r="B30" s="101"/>
      <c r="C30" s="43"/>
      <c r="D30" s="64" t="s">
        <v>73</v>
      </c>
      <c r="E30" s="27"/>
      <c r="F30" s="34"/>
    </row>
    <row r="31" spans="1:6" ht="15.75" thickBot="1" x14ac:dyDescent="0.3">
      <c r="A31" s="58"/>
      <c r="B31" s="57"/>
      <c r="C31" s="58"/>
      <c r="D31" s="59" t="s">
        <v>52</v>
      </c>
      <c r="E31" s="39"/>
      <c r="F31" s="58"/>
    </row>
    <row r="32" spans="1:6" x14ac:dyDescent="0.25">
      <c r="A32" s="15" t="s">
        <v>20</v>
      </c>
      <c r="B32" s="85" t="s">
        <v>38</v>
      </c>
      <c r="C32" s="17">
        <v>45230</v>
      </c>
      <c r="D32" s="112" t="s">
        <v>63</v>
      </c>
      <c r="E32" s="75" t="s">
        <v>40</v>
      </c>
      <c r="F32" s="124">
        <v>0.88349999999999995</v>
      </c>
    </row>
    <row r="33" spans="1:6" ht="15.75" thickBot="1" x14ac:dyDescent="0.3">
      <c r="A33" s="53"/>
      <c r="B33" s="106"/>
      <c r="C33" s="46"/>
      <c r="D33" s="107" t="s">
        <v>69</v>
      </c>
      <c r="E33" s="108"/>
      <c r="F33" s="109"/>
    </row>
    <row r="43" spans="1:6" x14ac:dyDescent="0.25">
      <c r="B43" t="s">
        <v>75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  <headerFooter>
    <oddHeader>&amp;C&amp;P</oddHeader>
    <oddFooter xml:space="preserve">&amp;C&amp;9Przedmiar robót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0"/>
  <sheetViews>
    <sheetView showWhiteSpace="0" view="pageLayout" workbookViewId="0">
      <selection activeCell="K15" sqref="K15"/>
    </sheetView>
  </sheetViews>
  <sheetFormatPr defaultRowHeight="15" x14ac:dyDescent="0.25"/>
  <cols>
    <col min="1" max="1" width="3.7109375" customWidth="1"/>
    <col min="2" max="2" width="8.5703125" customWidth="1"/>
    <col min="3" max="3" width="5.85546875" customWidth="1"/>
    <col min="4" max="4" width="39.42578125" customWidth="1"/>
    <col min="5" max="5" width="6.85546875" customWidth="1"/>
    <col min="6" max="6" width="7.85546875" customWidth="1"/>
    <col min="7" max="7" width="10" customWidth="1"/>
    <col min="8" max="8" width="12.7109375" customWidth="1"/>
  </cols>
  <sheetData>
    <row r="2" spans="1:8" x14ac:dyDescent="0.25">
      <c r="A2" s="127" t="s">
        <v>77</v>
      </c>
      <c r="B2" s="127"/>
      <c r="C2" s="127"/>
      <c r="D2" s="127"/>
      <c r="E2" s="127"/>
      <c r="F2" s="127"/>
      <c r="G2" s="127"/>
      <c r="H2" s="127"/>
    </row>
    <row r="3" spans="1:8" x14ac:dyDescent="0.25">
      <c r="A3" s="129" t="s">
        <v>74</v>
      </c>
      <c r="B3" s="129"/>
      <c r="C3" s="129"/>
      <c r="D3" s="129"/>
      <c r="E3" s="129"/>
      <c r="F3" s="129"/>
      <c r="G3" s="129"/>
      <c r="H3" s="129"/>
    </row>
    <row r="4" spans="1:8" ht="15.75" thickBot="1" x14ac:dyDescent="0.3">
      <c r="A4" s="113"/>
      <c r="B4" s="113"/>
      <c r="C4" s="113"/>
      <c r="D4" s="113"/>
      <c r="E4" s="113"/>
      <c r="F4" s="113"/>
      <c r="G4" s="113"/>
      <c r="H4" s="113"/>
    </row>
    <row r="5" spans="1:8" x14ac:dyDescent="0.25">
      <c r="A5" s="77" t="s">
        <v>0</v>
      </c>
      <c r="B5" s="78" t="s">
        <v>1</v>
      </c>
      <c r="C5" s="77" t="s">
        <v>2</v>
      </c>
      <c r="D5" s="79" t="s">
        <v>3</v>
      </c>
      <c r="E5" s="80" t="s">
        <v>4</v>
      </c>
      <c r="F5" s="77" t="s">
        <v>5</v>
      </c>
      <c r="G5" s="77" t="s">
        <v>6</v>
      </c>
      <c r="H5" s="93" t="s">
        <v>7</v>
      </c>
    </row>
    <row r="6" spans="1:8" ht="15.75" thickBot="1" x14ac:dyDescent="0.3">
      <c r="A6" s="81"/>
      <c r="B6" s="82" t="s">
        <v>38</v>
      </c>
      <c r="C6" s="81" t="s">
        <v>8</v>
      </c>
      <c r="D6" s="83"/>
      <c r="E6" s="84" t="s">
        <v>9</v>
      </c>
      <c r="F6" s="81"/>
      <c r="G6" s="81" t="s">
        <v>10</v>
      </c>
      <c r="H6" s="94"/>
    </row>
    <row r="7" spans="1:8" ht="15.75" thickBot="1" x14ac:dyDescent="0.3">
      <c r="A7" s="1"/>
      <c r="B7" s="2"/>
      <c r="C7" s="3"/>
      <c r="D7" s="92" t="s">
        <v>11</v>
      </c>
      <c r="E7" s="91"/>
      <c r="F7" s="5"/>
      <c r="G7" s="6"/>
      <c r="H7" s="7"/>
    </row>
    <row r="8" spans="1:8" x14ac:dyDescent="0.25">
      <c r="A8" s="8" t="s">
        <v>12</v>
      </c>
      <c r="B8" s="85" t="s">
        <v>38</v>
      </c>
      <c r="C8" s="10">
        <v>45230</v>
      </c>
      <c r="D8" s="11" t="s">
        <v>39</v>
      </c>
      <c r="E8" s="96" t="s">
        <v>40</v>
      </c>
      <c r="F8" s="125">
        <v>0.88349999999999995</v>
      </c>
      <c r="G8" s="13"/>
      <c r="H8" s="116">
        <f>ROUND(F8*G8,2)</f>
        <v>0</v>
      </c>
    </row>
    <row r="9" spans="1:8" ht="15.75" thickBot="1" x14ac:dyDescent="0.3">
      <c r="A9" s="20"/>
      <c r="B9" s="97" t="s">
        <v>41</v>
      </c>
      <c r="C9" s="21" t="s">
        <v>14</v>
      </c>
      <c r="D9" s="74" t="s">
        <v>64</v>
      </c>
      <c r="E9" s="76"/>
      <c r="F9" s="99"/>
      <c r="G9" s="73"/>
      <c r="H9" s="23"/>
    </row>
    <row r="10" spans="1:8" ht="15.75" thickBot="1" x14ac:dyDescent="0.3">
      <c r="A10" s="3"/>
      <c r="B10" s="2"/>
      <c r="C10" s="3"/>
      <c r="D10" s="28" t="s">
        <v>16</v>
      </c>
      <c r="E10" s="6"/>
      <c r="F10" s="4"/>
      <c r="G10" s="5"/>
      <c r="H10" s="7"/>
    </row>
    <row r="11" spans="1:8" x14ac:dyDescent="0.25">
      <c r="A11" s="15" t="s">
        <v>15</v>
      </c>
      <c r="B11" s="85" t="s">
        <v>38</v>
      </c>
      <c r="C11" s="17">
        <v>45230</v>
      </c>
      <c r="D11" s="25" t="s">
        <v>49</v>
      </c>
      <c r="E11" s="75" t="s">
        <v>48</v>
      </c>
      <c r="F11" s="98">
        <f>3.8*883.5*0.15+(5*5-3.14*5*5/4)*2*0.15</f>
        <v>505.20749999999992</v>
      </c>
      <c r="G11" s="13"/>
      <c r="H11" s="117">
        <f>ROUND(F11*G11,2)</f>
        <v>0</v>
      </c>
    </row>
    <row r="12" spans="1:8" x14ac:dyDescent="0.25">
      <c r="A12" s="15"/>
      <c r="B12" s="16" t="s">
        <v>57</v>
      </c>
      <c r="C12" s="17" t="s">
        <v>14</v>
      </c>
      <c r="D12" s="25" t="s">
        <v>50</v>
      </c>
      <c r="E12" s="36"/>
      <c r="F12" s="18"/>
      <c r="G12" s="88"/>
      <c r="H12" s="15"/>
    </row>
    <row r="13" spans="1:8" ht="15.75" thickBot="1" x14ac:dyDescent="0.3">
      <c r="A13" s="53"/>
      <c r="B13" s="103"/>
      <c r="C13" s="17"/>
      <c r="D13" s="25" t="s">
        <v>66</v>
      </c>
      <c r="E13" s="36"/>
      <c r="F13" s="104"/>
      <c r="G13" s="88"/>
      <c r="H13" s="15"/>
    </row>
    <row r="14" spans="1:8" ht="15.75" thickBot="1" x14ac:dyDescent="0.3">
      <c r="A14" s="3"/>
      <c r="B14" s="66"/>
      <c r="C14" s="3"/>
      <c r="D14" s="67" t="s">
        <v>33</v>
      </c>
      <c r="E14" s="38"/>
      <c r="F14" s="61"/>
      <c r="G14" s="89"/>
      <c r="H14" s="30"/>
    </row>
    <row r="15" spans="1:8" x14ac:dyDescent="0.25">
      <c r="A15" s="8" t="s">
        <v>17</v>
      </c>
      <c r="B15" s="86" t="s">
        <v>38</v>
      </c>
      <c r="C15" s="10">
        <v>45233</v>
      </c>
      <c r="D15" s="69" t="s">
        <v>21</v>
      </c>
      <c r="E15" s="96" t="s">
        <v>13</v>
      </c>
      <c r="F15" s="26">
        <f>3.7*883.5+(5*5-3.14*5*5/4)*2</f>
        <v>3279.7000000000003</v>
      </c>
      <c r="G15" s="13"/>
      <c r="H15" s="116">
        <f>ROUND(F15*G15,2)</f>
        <v>0</v>
      </c>
    </row>
    <row r="16" spans="1:8" x14ac:dyDescent="0.25">
      <c r="A16" s="15"/>
      <c r="B16" s="16" t="s">
        <v>58</v>
      </c>
      <c r="C16" s="17" t="s">
        <v>14</v>
      </c>
      <c r="D16" s="64" t="s">
        <v>23</v>
      </c>
      <c r="E16" s="36"/>
      <c r="F16" s="18"/>
      <c r="G16" s="88"/>
      <c r="H16" s="15"/>
    </row>
    <row r="17" spans="1:8" x14ac:dyDescent="0.25">
      <c r="A17" s="20"/>
      <c r="B17" s="32"/>
      <c r="C17" s="21"/>
      <c r="D17" s="87" t="s">
        <v>65</v>
      </c>
      <c r="E17" s="115"/>
      <c r="F17" s="22"/>
      <c r="G17" s="90"/>
      <c r="H17" s="20"/>
    </row>
    <row r="18" spans="1:8" x14ac:dyDescent="0.25">
      <c r="A18" s="15" t="s">
        <v>18</v>
      </c>
      <c r="B18" s="85" t="s">
        <v>38</v>
      </c>
      <c r="C18" s="33">
        <v>45233</v>
      </c>
      <c r="D18" s="64" t="s">
        <v>21</v>
      </c>
      <c r="E18" s="75" t="s">
        <v>13</v>
      </c>
      <c r="F18" s="98">
        <f>883.5*3.54+(5*5-3.14*5*5/4)*2</f>
        <v>3138.34</v>
      </c>
      <c r="G18" s="13"/>
      <c r="H18" s="117">
        <f>ROUND(F18*G18,2)</f>
        <v>0</v>
      </c>
    </row>
    <row r="19" spans="1:8" x14ac:dyDescent="0.25">
      <c r="A19" s="34"/>
      <c r="B19" s="16" t="s">
        <v>59</v>
      </c>
      <c r="C19" s="33" t="s">
        <v>14</v>
      </c>
      <c r="D19" s="35" t="s">
        <v>25</v>
      </c>
      <c r="E19" s="36"/>
      <c r="F19" s="18"/>
      <c r="G19" s="88"/>
      <c r="H19" s="37"/>
    </row>
    <row r="20" spans="1:8" ht="15.75" thickBot="1" x14ac:dyDescent="0.3">
      <c r="A20" s="62"/>
      <c r="B20" s="9"/>
      <c r="C20" s="68"/>
      <c r="D20" s="64" t="s">
        <v>56</v>
      </c>
      <c r="E20" s="36"/>
      <c r="F20" s="18"/>
      <c r="G20" s="13"/>
      <c r="H20" s="37"/>
    </row>
    <row r="21" spans="1:8" ht="15.75" thickBot="1" x14ac:dyDescent="0.3">
      <c r="A21" s="3"/>
      <c r="B21" s="66"/>
      <c r="C21" s="3"/>
      <c r="D21" s="67" t="s">
        <v>35</v>
      </c>
      <c r="E21" s="39"/>
      <c r="F21" s="29"/>
      <c r="G21" s="38"/>
      <c r="H21" s="40"/>
    </row>
    <row r="22" spans="1:8" x14ac:dyDescent="0.25">
      <c r="A22" s="8" t="s">
        <v>19</v>
      </c>
      <c r="B22" s="85" t="s">
        <v>38</v>
      </c>
      <c r="C22" s="41">
        <v>45233</v>
      </c>
      <c r="D22" s="63" t="s">
        <v>26</v>
      </c>
      <c r="E22" s="75" t="s">
        <v>13</v>
      </c>
      <c r="F22" s="26">
        <f>883.5*0.5*2</f>
        <v>883.5</v>
      </c>
      <c r="G22" s="95"/>
      <c r="H22" s="116">
        <f>ROUND(F22*G22,2)</f>
        <v>0</v>
      </c>
    </row>
    <row r="23" spans="1:8" x14ac:dyDescent="0.25">
      <c r="A23" s="34"/>
      <c r="B23" s="42" t="s">
        <v>60</v>
      </c>
      <c r="C23" s="43" t="s">
        <v>14</v>
      </c>
      <c r="D23" s="64" t="s">
        <v>42</v>
      </c>
      <c r="E23" s="36"/>
      <c r="F23" s="71"/>
      <c r="G23" s="44"/>
      <c r="H23" s="45"/>
    </row>
    <row r="24" spans="1:8" ht="15.75" thickBot="1" x14ac:dyDescent="0.3">
      <c r="A24" s="34"/>
      <c r="B24" s="17"/>
      <c r="C24" s="70"/>
      <c r="D24" s="64" t="s">
        <v>45</v>
      </c>
      <c r="E24" s="44"/>
      <c r="F24" s="123"/>
      <c r="G24" s="44"/>
      <c r="H24" s="45"/>
    </row>
    <row r="25" spans="1:8" ht="15.75" thickBot="1" x14ac:dyDescent="0.3">
      <c r="A25" s="58"/>
      <c r="B25" s="57"/>
      <c r="C25" s="58"/>
      <c r="D25" s="59" t="s">
        <v>53</v>
      </c>
      <c r="E25" s="39"/>
      <c r="F25" s="29"/>
      <c r="G25" s="38"/>
      <c r="H25" s="40"/>
    </row>
    <row r="26" spans="1:8" x14ac:dyDescent="0.25">
      <c r="A26" s="15" t="s">
        <v>20</v>
      </c>
      <c r="B26" s="85" t="s">
        <v>38</v>
      </c>
      <c r="C26" s="17">
        <v>45230</v>
      </c>
      <c r="D26" s="24" t="s">
        <v>51</v>
      </c>
      <c r="E26" s="75" t="s">
        <v>40</v>
      </c>
      <c r="F26" s="126">
        <v>0.88349999999999995</v>
      </c>
      <c r="G26" s="13"/>
      <c r="H26" s="117">
        <f>ROUND(F26*G26,2)</f>
        <v>0</v>
      </c>
    </row>
    <row r="27" spans="1:8" ht="15.75" thickBot="1" x14ac:dyDescent="0.3">
      <c r="A27" s="15"/>
      <c r="B27" s="105" t="s">
        <v>41</v>
      </c>
      <c r="C27" s="110" t="s">
        <v>14</v>
      </c>
      <c r="D27" s="24" t="s">
        <v>64</v>
      </c>
      <c r="E27" s="75"/>
      <c r="F27" s="111"/>
      <c r="G27" s="44"/>
      <c r="H27" s="118"/>
    </row>
    <row r="28" spans="1:8" ht="15.75" thickBot="1" x14ac:dyDescent="0.3">
      <c r="A28" s="47" t="s">
        <v>28</v>
      </c>
      <c r="B28" s="48"/>
      <c r="C28" s="49"/>
      <c r="D28" s="49"/>
      <c r="E28" s="49"/>
      <c r="F28" s="49"/>
      <c r="G28" s="49"/>
      <c r="H28" s="119">
        <f>H8+H11+H15+H18+H22+H26</f>
        <v>0</v>
      </c>
    </row>
    <row r="29" spans="1:8" ht="15.75" thickBot="1" x14ac:dyDescent="0.3">
      <c r="A29" s="47" t="s">
        <v>29</v>
      </c>
      <c r="B29" s="48"/>
      <c r="C29" s="49"/>
      <c r="D29" s="49"/>
      <c r="E29" s="50"/>
      <c r="F29" s="50"/>
      <c r="G29" s="50"/>
      <c r="H29" s="119">
        <f>ROUND(H28*0.23,2)</f>
        <v>0</v>
      </c>
    </row>
    <row r="30" spans="1:8" ht="15.75" thickBot="1" x14ac:dyDescent="0.3">
      <c r="A30" s="51" t="s">
        <v>30</v>
      </c>
      <c r="B30" s="52"/>
      <c r="C30" s="50"/>
      <c r="D30" s="50"/>
      <c r="E30" s="50"/>
      <c r="F30" s="50"/>
      <c r="G30" s="50"/>
      <c r="H30" s="120">
        <f>H28+H29</f>
        <v>0</v>
      </c>
    </row>
  </sheetData>
  <mergeCells count="2">
    <mergeCell ref="A2:H2"/>
    <mergeCell ref="A3:H3"/>
  </mergeCells>
  <pageMargins left="0.47916666666666669" right="0.25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Admin</cp:lastModifiedBy>
  <cp:lastPrinted>2018-03-10T07:14:51Z</cp:lastPrinted>
  <dcterms:created xsi:type="dcterms:W3CDTF">2013-03-17T14:07:14Z</dcterms:created>
  <dcterms:modified xsi:type="dcterms:W3CDTF">2019-05-02T07:09:06Z</dcterms:modified>
</cp:coreProperties>
</file>